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ippel\GeothermalPotential\py4HIP\"/>
    </mc:Choice>
  </mc:AlternateContent>
  <xr:revisionPtr revIDLastSave="0" documentId="13_ncr:1_{D1FCF109-BCE4-4C97-8FBE-CB1631859300}" xr6:coauthVersionLast="36" xr6:coauthVersionMax="36" xr10:uidLastSave="{00000000-0000-0000-0000-000000000000}"/>
  <bookViews>
    <workbookView xWindow="0" yWindow="0" windowWidth="28800" windowHeight="12225" xr2:uid="{76C10E0E-BC67-4B43-BF12-9679EBABD99E}"/>
  </bookViews>
  <sheets>
    <sheet name="Excel4HIP" sheetId="1" r:id="rId1"/>
    <sheet name="test_dataset" sheetId="4" r:id="rId2"/>
    <sheet name="reference geothermal gradient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20" i="1"/>
  <c r="N21" i="1"/>
  <c r="N12" i="1"/>
  <c r="K9" i="1" l="1"/>
  <c r="K13" i="1" l="1"/>
  <c r="K14" i="1"/>
  <c r="K15" i="1"/>
  <c r="K16" i="1"/>
  <c r="K17" i="1"/>
  <c r="K18" i="1"/>
  <c r="K19" i="1"/>
  <c r="K20" i="1"/>
  <c r="K21" i="1"/>
  <c r="K12" i="1"/>
  <c r="L12" i="1" l="1"/>
  <c r="I19" i="1" l="1"/>
  <c r="J15" i="1"/>
  <c r="J16" i="1"/>
  <c r="H13" i="1"/>
  <c r="I13" i="1" s="1"/>
  <c r="H14" i="1"/>
  <c r="J14" i="1" s="1"/>
  <c r="H15" i="1"/>
  <c r="I15" i="1" s="1"/>
  <c r="H16" i="1"/>
  <c r="I16" i="1" s="1"/>
  <c r="H17" i="1"/>
  <c r="J17" i="1" s="1"/>
  <c r="H18" i="1"/>
  <c r="J18" i="1" s="1"/>
  <c r="H19" i="1"/>
  <c r="J19" i="1" s="1"/>
  <c r="H20" i="1"/>
  <c r="J20" i="1" s="1"/>
  <c r="H21" i="1"/>
  <c r="I21" i="1" s="1"/>
  <c r="H12" i="1"/>
  <c r="I12" i="1" s="1"/>
  <c r="F13" i="1"/>
  <c r="F14" i="1"/>
  <c r="F15" i="1"/>
  <c r="F16" i="1"/>
  <c r="F17" i="1"/>
  <c r="F18" i="1"/>
  <c r="F19" i="1"/>
  <c r="F20" i="1"/>
  <c r="F21" i="1"/>
  <c r="F12" i="1"/>
  <c r="E11" i="2"/>
  <c r="E5" i="2"/>
  <c r="E6" i="2"/>
  <c r="E7" i="2"/>
  <c r="E8" i="2" s="1"/>
  <c r="E9" i="2" s="1"/>
  <c r="E10" i="2" s="1"/>
  <c r="E4" i="2"/>
  <c r="E2" i="2"/>
  <c r="E3" i="2"/>
  <c r="L18" i="1" l="1"/>
  <c r="L16" i="1"/>
  <c r="L20" i="1"/>
  <c r="L17" i="1"/>
  <c r="L14" i="1"/>
  <c r="J21" i="1"/>
  <c r="L21" i="1" s="1"/>
  <c r="I20" i="1"/>
  <c r="L19" i="1"/>
  <c r="I18" i="1"/>
  <c r="I17" i="1"/>
  <c r="I14" i="1"/>
  <c r="L15" i="1"/>
  <c r="J13" i="1"/>
  <c r="L13" i="1" s="1"/>
  <c r="J12" i="1"/>
  <c r="O15" i="1" l="1"/>
  <c r="P15" i="1" s="1"/>
  <c r="O13" i="1"/>
  <c r="P13" i="1" s="1"/>
  <c r="O19" i="1"/>
  <c r="P19" i="1" s="1"/>
  <c r="O18" i="1"/>
  <c r="P18" i="1" s="1"/>
  <c r="O21" i="1"/>
  <c r="P21" i="1" s="1"/>
  <c r="P14" i="1"/>
  <c r="O14" i="1"/>
  <c r="O17" i="1"/>
  <c r="P17" i="1" s="1"/>
  <c r="O20" i="1"/>
  <c r="P20" i="1" s="1"/>
  <c r="P16" i="1"/>
  <c r="O16" i="1"/>
  <c r="O12" i="1"/>
  <c r="P12" i="1" s="1"/>
</calcChain>
</file>

<file path=xl/sharedStrings.xml><?xml version="1.0" encoding="utf-8"?>
<sst xmlns="http://schemas.openxmlformats.org/spreadsheetml/2006/main" count="52" uniqueCount="49">
  <si>
    <r>
      <t>M</t>
    </r>
    <r>
      <rPr>
        <vertAlign val="subscript"/>
        <sz val="11"/>
        <color theme="1"/>
        <rFont val="Calibri"/>
        <family val="2"/>
        <scheme val="minor"/>
      </rPr>
      <t>total</t>
    </r>
  </si>
  <si>
    <r>
      <t>c</t>
    </r>
    <r>
      <rPr>
        <vertAlign val="subscript"/>
        <sz val="11"/>
        <color theme="9" tint="-0.249977111117893"/>
        <rFont val="Calibri"/>
        <family val="2"/>
        <scheme val="minor"/>
      </rPr>
      <t>p,s</t>
    </r>
  </si>
  <si>
    <t>K/km</t>
  </si>
  <si>
    <t>Z (masl)</t>
  </si>
  <si>
    <t>T [°C]</t>
  </si>
  <si>
    <t>Ttop</t>
  </si>
  <si>
    <r>
      <t>Z</t>
    </r>
    <r>
      <rPr>
        <vertAlign val="subscript"/>
        <sz val="11"/>
        <color theme="1"/>
        <rFont val="Calibri"/>
        <family val="2"/>
        <scheme val="minor"/>
      </rPr>
      <t>topo</t>
    </r>
  </si>
  <si>
    <r>
      <t>c</t>
    </r>
    <r>
      <rPr>
        <vertAlign val="subscript"/>
        <sz val="11"/>
        <color theme="9" tint="-0.249977111117893"/>
        <rFont val="Calibri"/>
        <family val="2"/>
        <scheme val="minor"/>
      </rPr>
      <t>p,s,20</t>
    </r>
  </si>
  <si>
    <r>
      <t>d</t>
    </r>
    <r>
      <rPr>
        <vertAlign val="subscript"/>
        <sz val="11"/>
        <color rgb="FF0070C0"/>
        <rFont val="Calibri"/>
        <family val="2"/>
        <scheme val="minor"/>
      </rPr>
      <t>mean</t>
    </r>
  </si>
  <si>
    <t>g</t>
  </si>
  <si>
    <r>
      <t>p</t>
    </r>
    <r>
      <rPr>
        <vertAlign val="subscript"/>
        <sz val="11"/>
        <color rgb="FF0070C0"/>
        <rFont val="Calibri"/>
        <family val="2"/>
        <scheme val="minor"/>
      </rPr>
      <t>Ztopo</t>
    </r>
    <r>
      <rPr>
        <sz val="11"/>
        <color rgb="FF0070C0"/>
        <rFont val="Calibri"/>
        <family val="2"/>
        <scheme val="minor"/>
      </rPr>
      <t xml:space="preserve"> [Pa]</t>
    </r>
  </si>
  <si>
    <t>from Batzle &amp; Wang (1992)</t>
  </si>
  <si>
    <t>from https://www.researchgate.net/publication/259297477_Quantifying_the_stress_distribution_at_the_Rotokawa_Geothermal_Field_New_Zealand/figures?lo=1</t>
  </si>
  <si>
    <t xml:space="preserve">from Bär 2012, Diss </t>
  </si>
  <si>
    <r>
      <t>p</t>
    </r>
    <r>
      <rPr>
        <vertAlign val="subscript"/>
        <sz val="11"/>
        <color rgb="FF0070C0"/>
        <rFont val="Calibri"/>
        <family val="2"/>
        <scheme val="minor"/>
      </rPr>
      <t>mean</t>
    </r>
    <r>
      <rPr>
        <sz val="11"/>
        <color rgb="FF0070C0"/>
        <rFont val="Calibri"/>
        <family val="2"/>
        <scheme val="minor"/>
      </rPr>
      <t xml:space="preserve"> [Pa]</t>
    </r>
  </si>
  <si>
    <r>
      <t>T</t>
    </r>
    <r>
      <rPr>
        <vertAlign val="subscript"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 xml:space="preserve"> [°C]</t>
    </r>
  </si>
  <si>
    <r>
      <t>Z</t>
    </r>
    <r>
      <rPr>
        <vertAlign val="subscript"/>
        <sz val="11"/>
        <color theme="1"/>
        <rFont val="Calibri"/>
        <family val="2"/>
        <scheme val="minor"/>
      </rPr>
      <t>mean</t>
    </r>
    <r>
      <rPr>
        <sz val="11"/>
        <color theme="1"/>
        <rFont val="Calibri"/>
        <family val="2"/>
        <scheme val="minor"/>
      </rPr>
      <t xml:space="preserve"> [masl]</t>
    </r>
  </si>
  <si>
    <r>
      <t>p</t>
    </r>
    <r>
      <rPr>
        <vertAlign val="subscript"/>
        <sz val="11"/>
        <color rgb="FF0070C0"/>
        <rFont val="Calibri"/>
        <family val="2"/>
        <scheme val="minor"/>
      </rPr>
      <t>mean</t>
    </r>
    <r>
      <rPr>
        <sz val="11"/>
        <color rgb="FF0070C0"/>
        <rFont val="Calibri"/>
        <family val="2"/>
        <scheme val="minor"/>
      </rPr>
      <t xml:space="preserve"> [MPa]</t>
    </r>
  </si>
  <si>
    <t>rho_water [g/cm³]</t>
  </si>
  <si>
    <t>rho_brine [g/cm³]</t>
  </si>
  <si>
    <t>S [g/l]</t>
  </si>
  <si>
    <t>S [ppm/1000000]</t>
  </si>
  <si>
    <t>2) P-T-S correction for the fluid density (Batzle &amp; Wang 1992)</t>
  </si>
  <si>
    <t>3) HIP calculation</t>
  </si>
  <si>
    <t>rho_s</t>
  </si>
  <si>
    <r>
      <t>c</t>
    </r>
    <r>
      <rPr>
        <vertAlign val="subscript"/>
        <sz val="11"/>
        <color rgb="FFFF0000"/>
        <rFont val="Calibri"/>
        <family val="2"/>
        <scheme val="minor"/>
      </rPr>
      <t>p,brine</t>
    </r>
  </si>
  <si>
    <t>X</t>
  </si>
  <si>
    <t>Y</t>
  </si>
  <si>
    <t>phi</t>
  </si>
  <si>
    <t>H [J/m²]</t>
  </si>
  <si>
    <t>rho_brine [kg/m³]</t>
  </si>
  <si>
    <r>
      <t>rho</t>
    </r>
    <r>
      <rPr>
        <vertAlign val="subscript"/>
        <sz val="11"/>
        <color rgb="FF0070C0"/>
        <rFont val="Calibri"/>
        <family val="2"/>
        <scheme val="minor"/>
      </rPr>
      <t>fw,20</t>
    </r>
  </si>
  <si>
    <r>
      <t>T</t>
    </r>
    <r>
      <rPr>
        <vertAlign val="subscript"/>
        <sz val="11"/>
        <rFont val="Calibri"/>
        <family val="2"/>
        <scheme val="minor"/>
      </rPr>
      <t>ref,Ztopo</t>
    </r>
    <r>
      <rPr>
        <sz val="11"/>
        <rFont val="Calibri"/>
        <family val="2"/>
        <scheme val="minor"/>
      </rPr>
      <t xml:space="preserve"> [°C]</t>
    </r>
  </si>
  <si>
    <t>H [GJ/m²]</t>
  </si>
  <si>
    <t>Reference</t>
  </si>
  <si>
    <t>Bott et al. 2021 (project report Hessen 3D 2.0)</t>
  </si>
  <si>
    <t>Frick et al. 2022 (North German Basin)</t>
  </si>
  <si>
    <t>maximum H [J/m²]</t>
  </si>
  <si>
    <t>Kramers et al. 2012 (Netherlands; DoubletCalc)</t>
  </si>
  <si>
    <t>1E+09 per year</t>
  </si>
  <si>
    <t>1) Temperature correction for specific heat capacity of the solid rock components</t>
  </si>
  <si>
    <r>
      <t>Z</t>
    </r>
    <r>
      <rPr>
        <vertAlign val="subscript"/>
        <sz val="11"/>
        <color theme="1"/>
        <rFont val="Calibri"/>
        <family val="2"/>
        <scheme val="minor"/>
      </rPr>
      <t>mean</t>
    </r>
  </si>
  <si>
    <t>M</t>
  </si>
  <si>
    <r>
      <t>T</t>
    </r>
    <r>
      <rPr>
        <vertAlign val="subscript"/>
        <sz val="11"/>
        <color theme="1"/>
        <rFont val="Calibri"/>
        <family val="2"/>
        <scheme val="minor"/>
      </rPr>
      <t>mean</t>
    </r>
  </si>
  <si>
    <r>
      <t>T</t>
    </r>
    <r>
      <rPr>
        <vertAlign val="subscript"/>
        <sz val="11"/>
        <rFont val="Calibri"/>
        <family val="2"/>
        <scheme val="minor"/>
      </rPr>
      <t>topo</t>
    </r>
  </si>
  <si>
    <t>coefficients for sedimentary rocks (Bär 2012)</t>
  </si>
  <si>
    <t>a_baer</t>
  </si>
  <si>
    <t>b_baer</t>
  </si>
  <si>
    <t>c_baer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</si>
</sst>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vertAlign val="subscript"/>
      <sz val="11"/>
      <color theme="9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vertAlign val="subscript"/>
      <sz val="11"/>
      <color rgb="FF0070C0"/>
      <name val="Calibri"/>
      <family val="2"/>
      <scheme val="minor"/>
    </font>
    <font>
      <vertAlign val="subscript"/>
      <sz val="11"/>
      <color rgb="FFFF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1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1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/>
    <xf numFmtId="2" fontId="3" fillId="0" borderId="0" xfId="0" applyNumberFormat="1" applyFont="1"/>
    <xf numFmtId="2" fontId="0" fillId="0" borderId="0" xfId="0" applyNumberFormat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351234</xdr:colOff>
      <xdr:row>1</xdr:row>
      <xdr:rowOff>73422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72406E-A203-4AC7-A073-F88FD1D23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00312" cy="263922"/>
        </a:xfrm>
        <a:prstGeom prst="rect">
          <a:avLst/>
        </a:prstGeom>
      </xdr:spPr>
    </xdr:pic>
    <xdr:clientData/>
  </xdr:twoCellAnchor>
  <xdr:twoCellAnchor editAs="oneCell">
    <xdr:from>
      <xdr:col>2</xdr:col>
      <xdr:colOff>23814</xdr:colOff>
      <xdr:row>2</xdr:row>
      <xdr:rowOff>0</xdr:rowOff>
    </xdr:from>
    <xdr:to>
      <xdr:col>5</xdr:col>
      <xdr:colOff>634274</xdr:colOff>
      <xdr:row>3</xdr:row>
      <xdr:rowOff>113109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D27C7F6-9615-4FBD-A910-5D222E387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1033" y="381000"/>
          <a:ext cx="2539273" cy="303609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184547</xdr:rowOff>
    </xdr:from>
    <xdr:to>
      <xdr:col>5</xdr:col>
      <xdr:colOff>553639</xdr:colOff>
      <xdr:row>30</xdr:row>
      <xdr:rowOff>107821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597C787-9CC5-49B4-8894-965322D78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256485"/>
          <a:ext cx="2482452" cy="163777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22</xdr:row>
      <xdr:rowOff>1</xdr:rowOff>
    </xdr:from>
    <xdr:to>
      <xdr:col>8</xdr:col>
      <xdr:colOff>607219</xdr:colOff>
      <xdr:row>36</xdr:row>
      <xdr:rowOff>153248</xdr:rowOff>
    </xdr:to>
    <xdr:pic>
      <xdr:nvPicPr>
        <xdr:cNvPr id="6" name="Picture 5" descr="https://www.researchgate.net/profile/David-Mcnamara-8/publication/259297477/figure/fig3/AS:297206411218956@1447870938931/Fracture-closure-pressure-overburden-weight-and-Rotokawa-pore-pressure-provided-by_W640.jpg">
          <a:extLst>
            <a:ext uri="{FF2B5EF4-FFF2-40B4-BE49-F238E27FC236}">
              <a16:creationId xmlns:a16="http://schemas.microsoft.com/office/drawing/2014/main" id="{12F70CC7-D2F8-4E8D-9135-4092E022A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8969" y="4262439"/>
          <a:ext cx="1899047" cy="2820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53445</xdr:colOff>
      <xdr:row>21</xdr:row>
      <xdr:rowOff>130968</xdr:rowOff>
    </xdr:from>
    <xdr:to>
      <xdr:col>11</xdr:col>
      <xdr:colOff>970357</xdr:colOff>
      <xdr:row>36</xdr:row>
      <xdr:rowOff>80271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7428E53-A6FC-47D8-9E49-A511E408D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316008" y="4202906"/>
          <a:ext cx="2744522" cy="2806803"/>
        </a:xfrm>
        <a:prstGeom prst="rect">
          <a:avLst/>
        </a:prstGeom>
      </xdr:spPr>
    </xdr:pic>
    <xdr:clientData/>
  </xdr:twoCellAnchor>
  <xdr:twoCellAnchor editAs="oneCell">
    <xdr:from>
      <xdr:col>6</xdr:col>
      <xdr:colOff>5954</xdr:colOff>
      <xdr:row>2</xdr:row>
      <xdr:rowOff>11906</xdr:rowOff>
    </xdr:from>
    <xdr:to>
      <xdr:col>9</xdr:col>
      <xdr:colOff>285751</xdr:colOff>
      <xdr:row>4</xdr:row>
      <xdr:rowOff>141546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CB21311-63CB-4E06-8247-9C42F556BB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92079" y="392906"/>
          <a:ext cx="2256234" cy="510640"/>
        </a:xfrm>
        <a:prstGeom prst="rect">
          <a:avLst/>
        </a:prstGeom>
      </xdr:spPr>
    </xdr:pic>
    <xdr:clientData/>
  </xdr:twoCellAnchor>
  <xdr:twoCellAnchor editAs="oneCell">
    <xdr:from>
      <xdr:col>9</xdr:col>
      <xdr:colOff>357187</xdr:colOff>
      <xdr:row>1</xdr:row>
      <xdr:rowOff>184546</xdr:rowOff>
    </xdr:from>
    <xdr:to>
      <xdr:col>12</xdr:col>
      <xdr:colOff>404812</xdr:colOff>
      <xdr:row>4</xdr:row>
      <xdr:rowOff>37671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359F675-989E-4674-B70A-33A32D332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49515" y="375046"/>
          <a:ext cx="3000375" cy="424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6C225-5A6F-44C4-98E7-B18528F78371}">
  <dimension ref="A6:Q38"/>
  <sheetViews>
    <sheetView tabSelected="1" topLeftCell="A10" zoomScale="160" zoomScaleNormal="160" workbookViewId="0">
      <selection activeCell="H9" sqref="H9"/>
    </sheetView>
  </sheetViews>
  <sheetFormatPr defaultRowHeight="15" x14ac:dyDescent="0.25"/>
  <cols>
    <col min="1" max="1" width="6.28515625" bestFit="1" customWidth="1"/>
    <col min="2" max="2" width="3.28515625" style="7" customWidth="1"/>
    <col min="3" max="3" width="10.7109375" customWidth="1"/>
    <col min="6" max="6" width="11.28515625" bestFit="1" customWidth="1"/>
    <col min="8" max="8" width="10.28515625" bestFit="1" customWidth="1"/>
    <col min="9" max="9" width="10.28515625" customWidth="1"/>
    <col min="10" max="10" width="11.140625" bestFit="1" customWidth="1"/>
    <col min="11" max="11" width="16.28515625" customWidth="1"/>
    <col min="12" max="12" width="16.85546875" bestFit="1" customWidth="1"/>
    <col min="13" max="13" width="11" bestFit="1" customWidth="1"/>
    <col min="14" max="14" width="19.140625" bestFit="1" customWidth="1"/>
    <col min="15" max="15" width="11.5703125" bestFit="1" customWidth="1"/>
    <col min="17" max="17" width="17.7109375" bestFit="1" customWidth="1"/>
  </cols>
  <sheetData>
    <row r="6" spans="1:17" ht="30" customHeight="1" x14ac:dyDescent="0.25">
      <c r="C6" s="18" t="s">
        <v>40</v>
      </c>
      <c r="D6" s="18"/>
      <c r="E6" s="18"/>
      <c r="F6" s="18"/>
      <c r="G6" s="21" t="s">
        <v>22</v>
      </c>
      <c r="H6" s="21"/>
      <c r="I6" s="21"/>
      <c r="J6" s="21"/>
      <c r="K6" s="21"/>
      <c r="L6" s="10" t="s">
        <v>23</v>
      </c>
    </row>
    <row r="7" spans="1:17" ht="15" customHeight="1" x14ac:dyDescent="0.25">
      <c r="C7" s="19" t="s">
        <v>45</v>
      </c>
      <c r="D7" s="19"/>
      <c r="E7" s="19"/>
      <c r="F7" s="19"/>
      <c r="G7" s="5"/>
      <c r="H7" s="5"/>
      <c r="I7" s="5"/>
      <c r="J7" s="5"/>
    </row>
    <row r="8" spans="1:17" s="4" customFormat="1" ht="18" x14ac:dyDescent="0.35">
      <c r="B8" s="8"/>
      <c r="C8" s="3" t="s">
        <v>46</v>
      </c>
      <c r="D8" s="3" t="s">
        <v>47</v>
      </c>
      <c r="E8" s="3" t="s">
        <v>48</v>
      </c>
      <c r="F8" s="3" t="s">
        <v>7</v>
      </c>
      <c r="G8" s="6" t="s">
        <v>9</v>
      </c>
      <c r="H8" s="6" t="s">
        <v>31</v>
      </c>
      <c r="I8" s="6" t="s">
        <v>10</v>
      </c>
      <c r="J8" s="6" t="s">
        <v>20</v>
      </c>
      <c r="K8" s="6" t="s">
        <v>21</v>
      </c>
      <c r="L8" s="11" t="s">
        <v>24</v>
      </c>
      <c r="M8" s="11" t="s">
        <v>25</v>
      </c>
      <c r="N8" s="11" t="s">
        <v>28</v>
      </c>
    </row>
    <row r="9" spans="1:17" s="4" customFormat="1" x14ac:dyDescent="0.25">
      <c r="B9" s="8"/>
      <c r="C9" s="9">
        <v>6.2949999999999999E-6</v>
      </c>
      <c r="D9" s="9">
        <v>4.9899999999999996E-3</v>
      </c>
      <c r="E9" s="3">
        <v>1.71</v>
      </c>
      <c r="F9" s="3">
        <v>800</v>
      </c>
      <c r="G9" s="6">
        <v>9.81</v>
      </c>
      <c r="H9" s="6">
        <v>1000</v>
      </c>
      <c r="I9" s="6">
        <v>101325</v>
      </c>
      <c r="J9" s="6">
        <v>100</v>
      </c>
      <c r="K9" s="6">
        <f>J9*1000/1000000</f>
        <v>0.1</v>
      </c>
      <c r="L9" s="11">
        <v>2670</v>
      </c>
      <c r="M9" s="11">
        <v>4000</v>
      </c>
      <c r="N9" s="11">
        <v>0.1</v>
      </c>
    </row>
    <row r="11" spans="1:17" s="4" customFormat="1" ht="18" x14ac:dyDescent="0.35">
      <c r="A11" s="4" t="s">
        <v>26</v>
      </c>
      <c r="B11" s="8" t="s">
        <v>27</v>
      </c>
      <c r="C11" s="4" t="s">
        <v>16</v>
      </c>
      <c r="D11" s="4" t="s">
        <v>0</v>
      </c>
      <c r="E11" s="4" t="s">
        <v>15</v>
      </c>
      <c r="F11" s="3" t="s">
        <v>1</v>
      </c>
      <c r="G11" s="4" t="s">
        <v>6</v>
      </c>
      <c r="H11" s="6" t="s">
        <v>8</v>
      </c>
      <c r="I11" s="6" t="s">
        <v>14</v>
      </c>
      <c r="J11" s="6" t="s">
        <v>17</v>
      </c>
      <c r="K11" s="6" t="s">
        <v>18</v>
      </c>
      <c r="L11" s="6" t="s">
        <v>19</v>
      </c>
      <c r="M11" s="12" t="s">
        <v>32</v>
      </c>
      <c r="N11" s="11" t="s">
        <v>30</v>
      </c>
      <c r="O11" s="11" t="s">
        <v>29</v>
      </c>
      <c r="P11" s="14" t="s">
        <v>33</v>
      </c>
    </row>
    <row r="12" spans="1:17" x14ac:dyDescent="0.25">
      <c r="A12">
        <v>1000</v>
      </c>
      <c r="B12" s="7">
        <v>0</v>
      </c>
      <c r="C12">
        <v>250</v>
      </c>
      <c r="D12">
        <v>500</v>
      </c>
      <c r="E12" s="17">
        <v>10</v>
      </c>
      <c r="F12" s="16">
        <f>$C$9*E12^3-$D$9*E12^2+$E$9*E12+$F$9</f>
        <v>816.60729500000002</v>
      </c>
      <c r="G12">
        <v>520</v>
      </c>
      <c r="H12" s="5">
        <f>G12-C12</f>
        <v>270</v>
      </c>
      <c r="I12" s="5">
        <f t="shared" ref="I12:I21" si="0">($H$9*$G$9*H12+$I$9)</f>
        <v>2750025</v>
      </c>
      <c r="J12" s="5">
        <f t="shared" ref="J12:J21" si="1">($H$9*$G$9*H12+$I$9)/1000000</f>
        <v>2.7500249999999999</v>
      </c>
      <c r="K12" s="5">
        <f>1+0.000001*(-80*E12-3.3*E12^2+0.00175*E12^3+489*J12-2*E12*J12+0.016*E12^2*J12-0.000013*E12^3*J12-0.333*J12^2-0.002*E12*J12^2)</f>
        <v>1.0001632064036372</v>
      </c>
      <c r="L12" s="5">
        <f>K12+$K$9*(0.668+0.44*$K$9+0.000001*(300*J12-2400*J12*$K$9+E12*(80+3*E12-3300*$K$9-13*J12+47*J12*$K$9)))</f>
        <v>1.0711368813461373</v>
      </c>
      <c r="M12" s="13">
        <v>5</v>
      </c>
      <c r="N12" s="10">
        <f>L12*1000</f>
        <v>1071.1368813461372</v>
      </c>
      <c r="O12" s="10">
        <f>1*D12*((1-$N$9)*$L$9*F12+$N$9*N12*$M$9)*(E12-M12)</f>
        <v>5976905206.0586376</v>
      </c>
      <c r="P12" s="15">
        <f>O12/1000000000</f>
        <v>5.9769052060586372</v>
      </c>
      <c r="Q12" s="15"/>
    </row>
    <row r="13" spans="1:17" x14ac:dyDescent="0.25">
      <c r="A13">
        <v>2000</v>
      </c>
      <c r="B13" s="7">
        <v>0</v>
      </c>
      <c r="C13">
        <v>0</v>
      </c>
      <c r="D13">
        <v>500</v>
      </c>
      <c r="E13" s="17">
        <v>17.5</v>
      </c>
      <c r="F13" s="16">
        <f t="shared" ref="F13:F21" si="2">$C$9*E13^3-$D$9*E13^2+$E$9*E13+$F$9</f>
        <v>828.43054976562496</v>
      </c>
      <c r="G13">
        <v>500</v>
      </c>
      <c r="H13" s="5">
        <f t="shared" ref="H13:H21" si="3">G13-C13</f>
        <v>500</v>
      </c>
      <c r="I13" s="5">
        <f t="shared" si="0"/>
        <v>5006325</v>
      </c>
      <c r="J13" s="5">
        <f t="shared" si="1"/>
        <v>5.0063250000000004</v>
      </c>
      <c r="K13" s="5">
        <f t="shared" ref="K13:K21" si="4">1+0.000001*(-80*E13-3.3*E13^2+0.00175*E13^3+489*J13-2*E13*J13+0.016*E13^2*J13-0.000013*E13^3*J13-0.333*J13^2-0.002*E13*J13^2)</f>
        <v>0.99988658435797828</v>
      </c>
      <c r="L13" s="5">
        <f t="shared" ref="L13:L21" si="5">K13+$K$9*(0.668+0.44*$K$9+0.000001*(300*J13-2400*J13*$K$9+E13*(80+3*E13-3300*$K$9-13*J13+47*J13*$K$9)))</f>
        <v>1.0706982804373533</v>
      </c>
      <c r="M13" s="13">
        <v>6</v>
      </c>
      <c r="N13" s="10">
        <f t="shared" ref="N13:N21" si="6">L13*1000</f>
        <v>1070.6982804373533</v>
      </c>
      <c r="O13" s="10">
        <f t="shared" ref="O13:O21" si="7">1*D13*((1-$N$9)*$L$9*F13+$N$9*N13*$M$9)*(E13-M13)</f>
        <v>13909238058.754993</v>
      </c>
      <c r="P13" s="15">
        <f t="shared" ref="P13:P21" si="8">O13/1000000000</f>
        <v>13.909238058754994</v>
      </c>
    </row>
    <row r="14" spans="1:17" x14ac:dyDescent="0.25">
      <c r="A14">
        <v>3000</v>
      </c>
      <c r="B14" s="7">
        <v>0</v>
      </c>
      <c r="C14">
        <v>-250</v>
      </c>
      <c r="D14">
        <v>500</v>
      </c>
      <c r="E14" s="17">
        <v>25</v>
      </c>
      <c r="F14" s="16">
        <f t="shared" si="2"/>
        <v>839.729609375</v>
      </c>
      <c r="G14">
        <v>480</v>
      </c>
      <c r="H14" s="5">
        <f t="shared" si="3"/>
        <v>730</v>
      </c>
      <c r="I14" s="5">
        <f t="shared" si="0"/>
        <v>7262625</v>
      </c>
      <c r="J14" s="5">
        <f t="shared" si="1"/>
        <v>7.2626249999999999</v>
      </c>
      <c r="K14" s="5">
        <f t="shared" si="4"/>
        <v>0.99920408554281281</v>
      </c>
      <c r="L14" s="5">
        <f t="shared" si="5"/>
        <v>1.0698594618240629</v>
      </c>
      <c r="M14" s="13">
        <v>7</v>
      </c>
      <c r="N14" s="10">
        <f t="shared" si="6"/>
        <v>1069.8594618240629</v>
      </c>
      <c r="O14" s="10">
        <f t="shared" si="7"/>
        <v>22012326324.519753</v>
      </c>
      <c r="P14" s="15">
        <f t="shared" si="8"/>
        <v>22.012326324519751</v>
      </c>
    </row>
    <row r="15" spans="1:17" x14ac:dyDescent="0.25">
      <c r="A15">
        <v>4000</v>
      </c>
      <c r="B15" s="7">
        <v>0</v>
      </c>
      <c r="C15">
        <v>-500</v>
      </c>
      <c r="D15">
        <v>500</v>
      </c>
      <c r="E15" s="17">
        <v>32.5</v>
      </c>
      <c r="F15" s="16">
        <f t="shared" si="2"/>
        <v>850.52040804687499</v>
      </c>
      <c r="G15">
        <v>460</v>
      </c>
      <c r="H15" s="5">
        <f t="shared" si="3"/>
        <v>960</v>
      </c>
      <c r="I15" s="5">
        <f t="shared" si="0"/>
        <v>9518925</v>
      </c>
      <c r="J15" s="5">
        <f t="shared" si="1"/>
        <v>9.5189249999999994</v>
      </c>
      <c r="K15" s="5">
        <f t="shared" si="4"/>
        <v>0.99813103252883961</v>
      </c>
      <c r="L15" s="5">
        <f t="shared" si="5"/>
        <v>1.0686357480769646</v>
      </c>
      <c r="M15" s="13">
        <v>7</v>
      </c>
      <c r="N15" s="10">
        <f t="shared" si="6"/>
        <v>1068.6357480769645</v>
      </c>
      <c r="O15" s="10">
        <f t="shared" si="7"/>
        <v>31508499207.034687</v>
      </c>
      <c r="P15" s="15">
        <f t="shared" si="8"/>
        <v>31.508499207034689</v>
      </c>
    </row>
    <row r="16" spans="1:17" x14ac:dyDescent="0.25">
      <c r="A16">
        <v>5000</v>
      </c>
      <c r="B16" s="7">
        <v>0</v>
      </c>
      <c r="C16">
        <v>-750</v>
      </c>
      <c r="D16">
        <v>500</v>
      </c>
      <c r="E16" s="17">
        <v>40</v>
      </c>
      <c r="F16" s="16">
        <f t="shared" si="2"/>
        <v>860.81888000000004</v>
      </c>
      <c r="G16">
        <v>450</v>
      </c>
      <c r="H16" s="5">
        <f t="shared" si="3"/>
        <v>1200</v>
      </c>
      <c r="I16" s="5">
        <f t="shared" si="0"/>
        <v>11873325</v>
      </c>
      <c r="J16" s="5">
        <f t="shared" si="1"/>
        <v>11.873324999999999</v>
      </c>
      <c r="K16" s="5">
        <f t="shared" si="4"/>
        <v>0.99672404541397253</v>
      </c>
      <c r="L16" s="5">
        <f t="shared" si="5"/>
        <v>1.0670810909739725</v>
      </c>
      <c r="M16" s="13">
        <v>8</v>
      </c>
      <c r="N16" s="10">
        <f t="shared" si="6"/>
        <v>1067.0810909739726</v>
      </c>
      <c r="O16" s="10">
        <f t="shared" si="7"/>
        <v>39926083280.473427</v>
      </c>
      <c r="P16" s="15">
        <f t="shared" si="8"/>
        <v>39.926083280473428</v>
      </c>
    </row>
    <row r="17" spans="1:17" x14ac:dyDescent="0.25">
      <c r="A17">
        <v>6000</v>
      </c>
      <c r="B17" s="7">
        <v>0</v>
      </c>
      <c r="C17">
        <v>-1000</v>
      </c>
      <c r="D17">
        <v>500</v>
      </c>
      <c r="E17" s="17">
        <v>47.5</v>
      </c>
      <c r="F17" s="16">
        <f t="shared" si="2"/>
        <v>870.64095945312499</v>
      </c>
      <c r="G17">
        <v>450</v>
      </c>
      <c r="H17" s="5">
        <f t="shared" si="3"/>
        <v>1450</v>
      </c>
      <c r="I17" s="5">
        <f t="shared" si="0"/>
        <v>14325825</v>
      </c>
      <c r="J17" s="5">
        <f t="shared" si="1"/>
        <v>14.325825</v>
      </c>
      <c r="K17" s="5">
        <f t="shared" si="4"/>
        <v>0.9949956657578034</v>
      </c>
      <c r="L17" s="5">
        <f t="shared" si="5"/>
        <v>1.0652062000571785</v>
      </c>
      <c r="M17" s="13">
        <v>8</v>
      </c>
      <c r="N17" s="10">
        <f t="shared" si="6"/>
        <v>1065.2062000571784</v>
      </c>
      <c r="O17" s="10">
        <f t="shared" si="7"/>
        <v>49735095935.377434</v>
      </c>
      <c r="P17" s="15">
        <f t="shared" si="8"/>
        <v>49.735095935377437</v>
      </c>
    </row>
    <row r="18" spans="1:17" x14ac:dyDescent="0.25">
      <c r="A18">
        <v>7000</v>
      </c>
      <c r="B18" s="7">
        <v>0</v>
      </c>
      <c r="C18">
        <v>-1250</v>
      </c>
      <c r="D18">
        <v>500</v>
      </c>
      <c r="E18" s="17">
        <v>55</v>
      </c>
      <c r="F18" s="16">
        <f t="shared" si="2"/>
        <v>880.00258062499995</v>
      </c>
      <c r="G18">
        <v>460</v>
      </c>
      <c r="H18" s="5">
        <f t="shared" si="3"/>
        <v>1710</v>
      </c>
      <c r="I18" s="5">
        <f t="shared" si="0"/>
        <v>16876425</v>
      </c>
      <c r="J18" s="5">
        <f t="shared" si="1"/>
        <v>16.876425000000001</v>
      </c>
      <c r="K18" s="5">
        <f t="shared" si="4"/>
        <v>0.99295896621897228</v>
      </c>
      <c r="L18" s="5">
        <f t="shared" si="5"/>
        <v>1.0630223159677223</v>
      </c>
      <c r="M18" s="13">
        <v>7</v>
      </c>
      <c r="N18" s="10">
        <f t="shared" si="6"/>
        <v>1063.0223159677223</v>
      </c>
      <c r="O18" s="10">
        <f t="shared" si="7"/>
        <v>60956523063.095139</v>
      </c>
      <c r="P18" s="15">
        <f t="shared" si="8"/>
        <v>60.95652306309514</v>
      </c>
    </row>
    <row r="19" spans="1:17" x14ac:dyDescent="0.25">
      <c r="A19">
        <v>8000</v>
      </c>
      <c r="B19" s="7">
        <v>0</v>
      </c>
      <c r="C19">
        <v>-1500</v>
      </c>
      <c r="D19">
        <v>500</v>
      </c>
      <c r="E19" s="17">
        <v>62.5</v>
      </c>
      <c r="F19" s="16">
        <f t="shared" si="2"/>
        <v>888.919677734375</v>
      </c>
      <c r="G19">
        <v>480</v>
      </c>
      <c r="H19" s="5">
        <f t="shared" si="3"/>
        <v>1980</v>
      </c>
      <c r="I19" s="5">
        <f t="shared" si="0"/>
        <v>19525125</v>
      </c>
      <c r="J19" s="5">
        <f t="shared" si="1"/>
        <v>19.525124999999999</v>
      </c>
      <c r="K19" s="5">
        <f t="shared" si="4"/>
        <v>0.99062751394351123</v>
      </c>
      <c r="L19" s="5">
        <f t="shared" si="5"/>
        <v>1.0605411738341362</v>
      </c>
      <c r="M19" s="13">
        <v>7</v>
      </c>
      <c r="N19" s="10">
        <f t="shared" si="6"/>
        <v>1060.5411738341361</v>
      </c>
      <c r="O19" s="10">
        <f t="shared" si="7"/>
        <v>71048060129.839661</v>
      </c>
      <c r="P19" s="15">
        <f t="shared" si="8"/>
        <v>71.048060129839655</v>
      </c>
    </row>
    <row r="20" spans="1:17" x14ac:dyDescent="0.25">
      <c r="A20">
        <v>9000</v>
      </c>
      <c r="B20" s="7">
        <v>0</v>
      </c>
      <c r="C20">
        <v>-1750</v>
      </c>
      <c r="D20">
        <v>500</v>
      </c>
      <c r="E20" s="17">
        <v>70</v>
      </c>
      <c r="F20" s="16">
        <f t="shared" si="2"/>
        <v>897.408185</v>
      </c>
      <c r="G20">
        <v>490</v>
      </c>
      <c r="H20" s="5">
        <f t="shared" si="3"/>
        <v>2240</v>
      </c>
      <c r="I20" s="5">
        <f t="shared" si="0"/>
        <v>22075725</v>
      </c>
      <c r="J20" s="5">
        <f t="shared" si="1"/>
        <v>22.075724999999998</v>
      </c>
      <c r="K20" s="5">
        <f t="shared" si="4"/>
        <v>0.98793646850621264</v>
      </c>
      <c r="L20" s="5">
        <f t="shared" si="5"/>
        <v>1.0577063232337127</v>
      </c>
      <c r="M20" s="13">
        <v>8</v>
      </c>
      <c r="N20" s="10">
        <f t="shared" si="6"/>
        <v>1057.7063232337127</v>
      </c>
      <c r="O20" s="10">
        <f t="shared" si="7"/>
        <v>79966186333.30304</v>
      </c>
      <c r="P20" s="15">
        <f t="shared" si="8"/>
        <v>79.966186333303042</v>
      </c>
    </row>
    <row r="21" spans="1:17" x14ac:dyDescent="0.25">
      <c r="A21">
        <v>10000</v>
      </c>
      <c r="B21" s="7">
        <v>0</v>
      </c>
      <c r="C21">
        <v>-2000</v>
      </c>
      <c r="D21">
        <v>500</v>
      </c>
      <c r="E21" s="17">
        <v>77.5</v>
      </c>
      <c r="F21" s="16">
        <f t="shared" si="2"/>
        <v>905.48403664062505</v>
      </c>
      <c r="G21">
        <v>500</v>
      </c>
      <c r="H21" s="5">
        <f t="shared" si="3"/>
        <v>2500</v>
      </c>
      <c r="I21" s="5">
        <f t="shared" si="0"/>
        <v>24626325</v>
      </c>
      <c r="J21" s="5">
        <f t="shared" si="1"/>
        <v>24.626325000000001</v>
      </c>
      <c r="K21" s="5">
        <f t="shared" si="4"/>
        <v>0.984940783364328</v>
      </c>
      <c r="L21" s="5">
        <f t="shared" si="5"/>
        <v>1.0545688279587031</v>
      </c>
      <c r="M21" s="13">
        <v>8</v>
      </c>
      <c r="N21" s="10">
        <f t="shared" si="6"/>
        <v>1054.5688279587032</v>
      </c>
      <c r="O21" s="10">
        <f t="shared" si="7"/>
        <v>90270272075.27388</v>
      </c>
      <c r="P21" s="15">
        <f t="shared" si="8"/>
        <v>90.27027207527388</v>
      </c>
    </row>
    <row r="23" spans="1:17" x14ac:dyDescent="0.25">
      <c r="N23" t="s">
        <v>34</v>
      </c>
      <c r="Q23" t="s">
        <v>37</v>
      </c>
    </row>
    <row r="24" spans="1:17" x14ac:dyDescent="0.25">
      <c r="N24" s="22" t="s">
        <v>35</v>
      </c>
      <c r="O24" s="22"/>
      <c r="P24" s="22"/>
      <c r="Q24" s="1">
        <v>600000000000</v>
      </c>
    </row>
    <row r="25" spans="1:17" x14ac:dyDescent="0.25">
      <c r="N25" t="s">
        <v>36</v>
      </c>
      <c r="Q25" s="1">
        <v>4800000000</v>
      </c>
    </row>
    <row r="26" spans="1:17" x14ac:dyDescent="0.25">
      <c r="N26" t="s">
        <v>38</v>
      </c>
      <c r="Q26" t="s">
        <v>39</v>
      </c>
    </row>
    <row r="32" spans="1:17" x14ac:dyDescent="0.25">
      <c r="C32" t="s">
        <v>13</v>
      </c>
    </row>
    <row r="38" spans="7:11" x14ac:dyDescent="0.25">
      <c r="G38" s="20" t="s">
        <v>12</v>
      </c>
      <c r="H38" s="20"/>
      <c r="I38" s="20"/>
      <c r="J38" s="20"/>
      <c r="K38" t="s">
        <v>11</v>
      </c>
    </row>
  </sheetData>
  <mergeCells count="5">
    <mergeCell ref="C6:F6"/>
    <mergeCell ref="C7:F7"/>
    <mergeCell ref="G38:J38"/>
    <mergeCell ref="G6:K6"/>
    <mergeCell ref="N24:P2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CD752-B8F7-41BD-B489-7FF09935A2D9}">
  <dimension ref="A1:G61"/>
  <sheetViews>
    <sheetView workbookViewId="0"/>
  </sheetViews>
  <sheetFormatPr defaultRowHeight="15" x14ac:dyDescent="0.25"/>
  <cols>
    <col min="3" max="3" width="11.28515625" bestFit="1" customWidth="1"/>
  </cols>
  <sheetData>
    <row r="1" spans="1:7" ht="18" x14ac:dyDescent="0.35">
      <c r="A1" s="4" t="s">
        <v>26</v>
      </c>
      <c r="B1" s="8" t="s">
        <v>27</v>
      </c>
      <c r="C1" s="4" t="s">
        <v>41</v>
      </c>
      <c r="D1" s="4" t="s">
        <v>42</v>
      </c>
      <c r="E1" s="4" t="s">
        <v>43</v>
      </c>
      <c r="F1" s="4" t="s">
        <v>6</v>
      </c>
      <c r="G1" s="12" t="s">
        <v>44</v>
      </c>
    </row>
    <row r="2" spans="1:7" x14ac:dyDescent="0.25">
      <c r="A2">
        <v>1000</v>
      </c>
      <c r="B2" s="7">
        <v>0</v>
      </c>
      <c r="C2">
        <v>250</v>
      </c>
      <c r="D2">
        <v>500</v>
      </c>
      <c r="E2" s="17">
        <v>10</v>
      </c>
      <c r="F2">
        <v>520</v>
      </c>
      <c r="G2" s="13">
        <v>5</v>
      </c>
    </row>
    <row r="3" spans="1:7" x14ac:dyDescent="0.25">
      <c r="A3">
        <v>2000</v>
      </c>
      <c r="B3" s="7">
        <v>0</v>
      </c>
      <c r="C3">
        <v>0</v>
      </c>
      <c r="D3">
        <v>500</v>
      </c>
      <c r="E3" s="17">
        <v>17.5</v>
      </c>
      <c r="F3">
        <v>500</v>
      </c>
      <c r="G3" s="13">
        <v>6</v>
      </c>
    </row>
    <row r="4" spans="1:7" x14ac:dyDescent="0.25">
      <c r="A4">
        <v>3000</v>
      </c>
      <c r="B4" s="7">
        <v>0</v>
      </c>
      <c r="C4">
        <v>-250</v>
      </c>
      <c r="D4">
        <v>500</v>
      </c>
      <c r="E4" s="17">
        <v>25</v>
      </c>
      <c r="F4">
        <v>480</v>
      </c>
      <c r="G4" s="13">
        <v>7</v>
      </c>
    </row>
    <row r="5" spans="1:7" x14ac:dyDescent="0.25">
      <c r="A5">
        <v>4000</v>
      </c>
      <c r="B5" s="7">
        <v>0</v>
      </c>
      <c r="C5">
        <v>-500</v>
      </c>
      <c r="D5">
        <v>500</v>
      </c>
      <c r="E5" s="17">
        <v>32.5</v>
      </c>
      <c r="F5">
        <v>460</v>
      </c>
      <c r="G5" s="13">
        <v>7</v>
      </c>
    </row>
    <row r="6" spans="1:7" x14ac:dyDescent="0.25">
      <c r="A6">
        <v>5000</v>
      </c>
      <c r="B6" s="7">
        <v>0</v>
      </c>
      <c r="C6">
        <v>-750</v>
      </c>
      <c r="D6">
        <v>500</v>
      </c>
      <c r="E6" s="17">
        <v>40</v>
      </c>
      <c r="F6">
        <v>450</v>
      </c>
      <c r="G6" s="13">
        <v>8</v>
      </c>
    </row>
    <row r="7" spans="1:7" x14ac:dyDescent="0.25">
      <c r="A7">
        <v>6000</v>
      </c>
      <c r="B7" s="7">
        <v>0</v>
      </c>
      <c r="C7">
        <v>-1000</v>
      </c>
      <c r="D7">
        <v>500</v>
      </c>
      <c r="E7" s="17">
        <v>47.5</v>
      </c>
      <c r="F7">
        <v>450</v>
      </c>
      <c r="G7" s="13">
        <v>8</v>
      </c>
    </row>
    <row r="8" spans="1:7" x14ac:dyDescent="0.25">
      <c r="A8">
        <v>7000</v>
      </c>
      <c r="B8" s="7">
        <v>0</v>
      </c>
      <c r="C8">
        <v>-1250</v>
      </c>
      <c r="D8">
        <v>500</v>
      </c>
      <c r="E8" s="17">
        <v>55</v>
      </c>
      <c r="F8">
        <v>460</v>
      </c>
      <c r="G8" s="13">
        <v>7</v>
      </c>
    </row>
    <row r="9" spans="1:7" x14ac:dyDescent="0.25">
      <c r="A9">
        <v>8000</v>
      </c>
      <c r="B9" s="7">
        <v>0</v>
      </c>
      <c r="C9">
        <v>-1500</v>
      </c>
      <c r="D9">
        <v>500</v>
      </c>
      <c r="E9" s="17">
        <v>62.5</v>
      </c>
      <c r="F9">
        <v>480</v>
      </c>
      <c r="G9" s="13">
        <v>7</v>
      </c>
    </row>
    <row r="10" spans="1:7" x14ac:dyDescent="0.25">
      <c r="A10">
        <v>9000</v>
      </c>
      <c r="B10" s="7">
        <v>0</v>
      </c>
      <c r="C10">
        <v>-1750</v>
      </c>
      <c r="D10">
        <v>500</v>
      </c>
      <c r="E10" s="17">
        <v>70</v>
      </c>
      <c r="F10">
        <v>490</v>
      </c>
      <c r="G10" s="13">
        <v>8</v>
      </c>
    </row>
    <row r="11" spans="1:7" x14ac:dyDescent="0.25">
      <c r="A11">
        <v>10000</v>
      </c>
      <c r="B11" s="7">
        <v>0</v>
      </c>
      <c r="C11">
        <v>-2000</v>
      </c>
      <c r="D11">
        <v>500</v>
      </c>
      <c r="E11" s="17">
        <v>77.5</v>
      </c>
      <c r="F11">
        <v>500</v>
      </c>
      <c r="G11" s="13">
        <v>8</v>
      </c>
    </row>
    <row r="12" spans="1:7" x14ac:dyDescent="0.25">
      <c r="A12">
        <v>1000</v>
      </c>
      <c r="B12" s="7">
        <v>1000</v>
      </c>
      <c r="C12">
        <v>250</v>
      </c>
      <c r="D12">
        <v>500</v>
      </c>
      <c r="E12" s="17">
        <v>10</v>
      </c>
      <c r="F12">
        <v>520</v>
      </c>
      <c r="G12" s="13">
        <v>5</v>
      </c>
    </row>
    <row r="13" spans="1:7" x14ac:dyDescent="0.25">
      <c r="A13">
        <v>2000</v>
      </c>
      <c r="B13" s="7">
        <v>1000</v>
      </c>
      <c r="C13">
        <v>0</v>
      </c>
      <c r="D13">
        <v>500</v>
      </c>
      <c r="E13" s="17">
        <v>17.5</v>
      </c>
      <c r="F13">
        <v>500</v>
      </c>
      <c r="G13" s="13">
        <v>6</v>
      </c>
    </row>
    <row r="14" spans="1:7" x14ac:dyDescent="0.25">
      <c r="A14">
        <v>3000</v>
      </c>
      <c r="B14" s="7">
        <v>1000</v>
      </c>
      <c r="C14">
        <v>-250</v>
      </c>
      <c r="D14">
        <v>500</v>
      </c>
      <c r="E14" s="17">
        <v>25</v>
      </c>
      <c r="F14">
        <v>480</v>
      </c>
      <c r="G14" s="13">
        <v>7</v>
      </c>
    </row>
    <row r="15" spans="1:7" x14ac:dyDescent="0.25">
      <c r="A15">
        <v>4000</v>
      </c>
      <c r="B15" s="7">
        <v>1000</v>
      </c>
      <c r="C15">
        <v>-500</v>
      </c>
      <c r="D15">
        <v>500</v>
      </c>
      <c r="E15" s="17">
        <v>32.5</v>
      </c>
      <c r="F15">
        <v>460</v>
      </c>
      <c r="G15" s="13">
        <v>7</v>
      </c>
    </row>
    <row r="16" spans="1:7" x14ac:dyDescent="0.25">
      <c r="A16">
        <v>5000</v>
      </c>
      <c r="B16" s="7">
        <v>1000</v>
      </c>
      <c r="C16">
        <v>-750</v>
      </c>
      <c r="D16">
        <v>500</v>
      </c>
      <c r="E16" s="17">
        <v>40</v>
      </c>
      <c r="F16">
        <v>450</v>
      </c>
      <c r="G16" s="13">
        <v>8</v>
      </c>
    </row>
    <row r="17" spans="1:7" x14ac:dyDescent="0.25">
      <c r="A17">
        <v>6000</v>
      </c>
      <c r="B17" s="7">
        <v>1000</v>
      </c>
      <c r="C17">
        <v>-1000</v>
      </c>
      <c r="D17">
        <v>500</v>
      </c>
      <c r="E17" s="17">
        <v>47.5</v>
      </c>
      <c r="F17">
        <v>450</v>
      </c>
      <c r="G17" s="13">
        <v>8</v>
      </c>
    </row>
    <row r="18" spans="1:7" x14ac:dyDescent="0.25">
      <c r="A18">
        <v>7000</v>
      </c>
      <c r="B18" s="7">
        <v>1000</v>
      </c>
      <c r="C18">
        <v>-1250</v>
      </c>
      <c r="D18">
        <v>500</v>
      </c>
      <c r="E18" s="17">
        <v>55</v>
      </c>
      <c r="F18">
        <v>460</v>
      </c>
      <c r="G18" s="13">
        <v>7</v>
      </c>
    </row>
    <row r="19" spans="1:7" x14ac:dyDescent="0.25">
      <c r="A19">
        <v>8000</v>
      </c>
      <c r="B19" s="7">
        <v>1000</v>
      </c>
      <c r="C19">
        <v>-1500</v>
      </c>
      <c r="D19">
        <v>500</v>
      </c>
      <c r="E19" s="17">
        <v>62.5</v>
      </c>
      <c r="F19">
        <v>480</v>
      </c>
      <c r="G19" s="13">
        <v>7</v>
      </c>
    </row>
    <row r="20" spans="1:7" x14ac:dyDescent="0.25">
      <c r="A20">
        <v>9000</v>
      </c>
      <c r="B20" s="7">
        <v>1000</v>
      </c>
      <c r="C20">
        <v>-1750</v>
      </c>
      <c r="D20">
        <v>500</v>
      </c>
      <c r="E20" s="17">
        <v>70</v>
      </c>
      <c r="F20">
        <v>490</v>
      </c>
      <c r="G20" s="13">
        <v>8</v>
      </c>
    </row>
    <row r="21" spans="1:7" x14ac:dyDescent="0.25">
      <c r="A21">
        <v>10000</v>
      </c>
      <c r="B21" s="7">
        <v>1000</v>
      </c>
      <c r="C21">
        <v>-2000</v>
      </c>
      <c r="D21">
        <v>500</v>
      </c>
      <c r="E21" s="17">
        <v>77.5</v>
      </c>
      <c r="F21">
        <v>500</v>
      </c>
      <c r="G21" s="13">
        <v>8</v>
      </c>
    </row>
    <row r="22" spans="1:7" x14ac:dyDescent="0.25">
      <c r="A22">
        <v>1000</v>
      </c>
      <c r="B22" s="7">
        <v>2000</v>
      </c>
      <c r="C22">
        <v>250</v>
      </c>
      <c r="D22">
        <v>500</v>
      </c>
      <c r="E22" s="17">
        <v>10</v>
      </c>
      <c r="F22">
        <v>520</v>
      </c>
      <c r="G22" s="13">
        <v>5</v>
      </c>
    </row>
    <row r="23" spans="1:7" x14ac:dyDescent="0.25">
      <c r="A23">
        <v>2000</v>
      </c>
      <c r="B23" s="7">
        <v>2000</v>
      </c>
      <c r="C23">
        <v>0</v>
      </c>
      <c r="D23">
        <v>500</v>
      </c>
      <c r="E23" s="17">
        <v>17.5</v>
      </c>
      <c r="F23">
        <v>500</v>
      </c>
      <c r="G23" s="13">
        <v>6</v>
      </c>
    </row>
    <row r="24" spans="1:7" x14ac:dyDescent="0.25">
      <c r="A24">
        <v>3000</v>
      </c>
      <c r="B24" s="7">
        <v>2000</v>
      </c>
      <c r="C24">
        <v>-250</v>
      </c>
      <c r="D24">
        <v>500</v>
      </c>
      <c r="E24" s="17">
        <v>25</v>
      </c>
      <c r="F24">
        <v>480</v>
      </c>
      <c r="G24" s="13">
        <v>7</v>
      </c>
    </row>
    <row r="25" spans="1:7" x14ac:dyDescent="0.25">
      <c r="A25">
        <v>4000</v>
      </c>
      <c r="B25" s="7">
        <v>2000</v>
      </c>
      <c r="C25">
        <v>-500</v>
      </c>
      <c r="D25">
        <v>500</v>
      </c>
      <c r="E25" s="17">
        <v>32.5</v>
      </c>
      <c r="F25">
        <v>460</v>
      </c>
      <c r="G25" s="13">
        <v>7</v>
      </c>
    </row>
    <row r="26" spans="1:7" x14ac:dyDescent="0.25">
      <c r="A26">
        <v>5000</v>
      </c>
      <c r="B26" s="7">
        <v>2000</v>
      </c>
      <c r="C26">
        <v>-750</v>
      </c>
      <c r="D26">
        <v>500</v>
      </c>
      <c r="E26" s="17">
        <v>40</v>
      </c>
      <c r="F26">
        <v>450</v>
      </c>
      <c r="G26" s="13">
        <v>8</v>
      </c>
    </row>
    <row r="27" spans="1:7" x14ac:dyDescent="0.25">
      <c r="A27">
        <v>6000</v>
      </c>
      <c r="B27" s="7">
        <v>2000</v>
      </c>
      <c r="C27">
        <v>-1000</v>
      </c>
      <c r="D27">
        <v>500</v>
      </c>
      <c r="E27" s="17">
        <v>47.5</v>
      </c>
      <c r="F27">
        <v>450</v>
      </c>
      <c r="G27" s="13">
        <v>8</v>
      </c>
    </row>
    <row r="28" spans="1:7" x14ac:dyDescent="0.25">
      <c r="A28">
        <v>7000</v>
      </c>
      <c r="B28" s="7">
        <v>2000</v>
      </c>
      <c r="C28">
        <v>-1250</v>
      </c>
      <c r="D28">
        <v>500</v>
      </c>
      <c r="E28" s="17">
        <v>55</v>
      </c>
      <c r="F28">
        <v>460</v>
      </c>
      <c r="G28" s="13">
        <v>7</v>
      </c>
    </row>
    <row r="29" spans="1:7" x14ac:dyDescent="0.25">
      <c r="A29">
        <v>8000</v>
      </c>
      <c r="B29" s="7">
        <v>2000</v>
      </c>
      <c r="C29">
        <v>-1500</v>
      </c>
      <c r="D29">
        <v>500</v>
      </c>
      <c r="E29" s="17">
        <v>62.5</v>
      </c>
      <c r="F29">
        <v>480</v>
      </c>
      <c r="G29" s="13">
        <v>7</v>
      </c>
    </row>
    <row r="30" spans="1:7" x14ac:dyDescent="0.25">
      <c r="A30">
        <v>9000</v>
      </c>
      <c r="B30" s="7">
        <v>2000</v>
      </c>
      <c r="C30">
        <v>-1750</v>
      </c>
      <c r="D30">
        <v>500</v>
      </c>
      <c r="E30" s="17">
        <v>70</v>
      </c>
      <c r="F30">
        <v>490</v>
      </c>
      <c r="G30" s="13">
        <v>8</v>
      </c>
    </row>
    <row r="31" spans="1:7" x14ac:dyDescent="0.25">
      <c r="A31">
        <v>10000</v>
      </c>
      <c r="B31" s="7">
        <v>2000</v>
      </c>
      <c r="C31">
        <v>-2000</v>
      </c>
      <c r="D31">
        <v>500</v>
      </c>
      <c r="E31" s="17">
        <v>77.5</v>
      </c>
      <c r="F31">
        <v>500</v>
      </c>
      <c r="G31" s="13">
        <v>8</v>
      </c>
    </row>
    <row r="32" spans="1:7" x14ac:dyDescent="0.25">
      <c r="A32">
        <v>1000</v>
      </c>
      <c r="B32" s="7">
        <v>3000</v>
      </c>
      <c r="C32">
        <v>250</v>
      </c>
      <c r="D32">
        <v>200</v>
      </c>
      <c r="E32" s="17">
        <v>10</v>
      </c>
      <c r="F32">
        <v>520</v>
      </c>
      <c r="G32" s="13">
        <v>5</v>
      </c>
    </row>
    <row r="33" spans="1:7" x14ac:dyDescent="0.25">
      <c r="A33">
        <v>2000</v>
      </c>
      <c r="B33" s="7">
        <v>3000</v>
      </c>
      <c r="C33">
        <v>0</v>
      </c>
      <c r="D33">
        <v>300</v>
      </c>
      <c r="E33" s="17">
        <v>17.5</v>
      </c>
      <c r="F33">
        <v>500</v>
      </c>
      <c r="G33" s="13">
        <v>6</v>
      </c>
    </row>
    <row r="34" spans="1:7" x14ac:dyDescent="0.25">
      <c r="A34">
        <v>3000</v>
      </c>
      <c r="B34" s="7">
        <v>3000</v>
      </c>
      <c r="C34">
        <v>-250</v>
      </c>
      <c r="D34">
        <v>400</v>
      </c>
      <c r="E34" s="17">
        <v>25</v>
      </c>
      <c r="F34">
        <v>480</v>
      </c>
      <c r="G34" s="13">
        <v>7</v>
      </c>
    </row>
    <row r="35" spans="1:7" x14ac:dyDescent="0.25">
      <c r="A35">
        <v>4000</v>
      </c>
      <c r="B35" s="7">
        <v>3000</v>
      </c>
      <c r="C35">
        <v>-500</v>
      </c>
      <c r="D35">
        <v>500</v>
      </c>
      <c r="E35" s="17">
        <v>32.5</v>
      </c>
      <c r="F35">
        <v>460</v>
      </c>
      <c r="G35" s="13">
        <v>7</v>
      </c>
    </row>
    <row r="36" spans="1:7" x14ac:dyDescent="0.25">
      <c r="A36">
        <v>5000</v>
      </c>
      <c r="B36" s="7">
        <v>3000</v>
      </c>
      <c r="C36">
        <v>-750</v>
      </c>
      <c r="D36">
        <v>500</v>
      </c>
      <c r="E36" s="17">
        <v>40</v>
      </c>
      <c r="F36">
        <v>450</v>
      </c>
      <c r="G36" s="13">
        <v>8</v>
      </c>
    </row>
    <row r="37" spans="1:7" x14ac:dyDescent="0.25">
      <c r="A37">
        <v>6000</v>
      </c>
      <c r="B37" s="7">
        <v>3000</v>
      </c>
      <c r="C37">
        <v>-1000</v>
      </c>
      <c r="D37">
        <v>400</v>
      </c>
      <c r="E37" s="17">
        <v>47.5</v>
      </c>
      <c r="F37">
        <v>450</v>
      </c>
      <c r="G37" s="13">
        <v>8</v>
      </c>
    </row>
    <row r="38" spans="1:7" x14ac:dyDescent="0.25">
      <c r="A38">
        <v>7000</v>
      </c>
      <c r="B38" s="7">
        <v>3000</v>
      </c>
      <c r="C38">
        <v>-1250</v>
      </c>
      <c r="D38">
        <v>300</v>
      </c>
      <c r="E38" s="17">
        <v>55</v>
      </c>
      <c r="F38">
        <v>460</v>
      </c>
      <c r="G38" s="13">
        <v>7</v>
      </c>
    </row>
    <row r="39" spans="1:7" x14ac:dyDescent="0.25">
      <c r="A39">
        <v>8000</v>
      </c>
      <c r="B39" s="7">
        <v>3000</v>
      </c>
      <c r="C39">
        <v>-1500</v>
      </c>
      <c r="D39">
        <v>200</v>
      </c>
      <c r="E39" s="17">
        <v>62.5</v>
      </c>
      <c r="F39">
        <v>480</v>
      </c>
      <c r="G39" s="13">
        <v>7</v>
      </c>
    </row>
    <row r="40" spans="1:7" x14ac:dyDescent="0.25">
      <c r="A40">
        <v>9000</v>
      </c>
      <c r="B40" s="7">
        <v>3000</v>
      </c>
      <c r="C40">
        <v>-1750</v>
      </c>
      <c r="D40">
        <v>100</v>
      </c>
      <c r="E40" s="17">
        <v>70</v>
      </c>
      <c r="F40">
        <v>490</v>
      </c>
      <c r="G40" s="13">
        <v>8</v>
      </c>
    </row>
    <row r="41" spans="1:7" x14ac:dyDescent="0.25">
      <c r="A41">
        <v>10000</v>
      </c>
      <c r="B41" s="7">
        <v>3000</v>
      </c>
      <c r="C41">
        <v>-2000</v>
      </c>
      <c r="D41">
        <v>0</v>
      </c>
      <c r="E41" s="17">
        <v>77.5</v>
      </c>
      <c r="F41">
        <v>500</v>
      </c>
      <c r="G41" s="13">
        <v>8</v>
      </c>
    </row>
    <row r="42" spans="1:7" x14ac:dyDescent="0.25">
      <c r="A42">
        <v>1000</v>
      </c>
      <c r="B42" s="7">
        <v>4000</v>
      </c>
      <c r="C42">
        <v>250</v>
      </c>
      <c r="D42">
        <v>200</v>
      </c>
      <c r="E42" s="17">
        <v>10</v>
      </c>
      <c r="F42">
        <v>520</v>
      </c>
      <c r="G42" s="13">
        <v>5</v>
      </c>
    </row>
    <row r="43" spans="1:7" x14ac:dyDescent="0.25">
      <c r="A43">
        <v>2000</v>
      </c>
      <c r="B43" s="7">
        <v>4000</v>
      </c>
      <c r="C43">
        <v>0</v>
      </c>
      <c r="D43">
        <v>300</v>
      </c>
      <c r="E43" s="17">
        <v>17.5</v>
      </c>
      <c r="F43">
        <v>500</v>
      </c>
      <c r="G43" s="13">
        <v>6</v>
      </c>
    </row>
    <row r="44" spans="1:7" x14ac:dyDescent="0.25">
      <c r="A44">
        <v>3000</v>
      </c>
      <c r="B44" s="7">
        <v>4000</v>
      </c>
      <c r="C44">
        <v>-250</v>
      </c>
      <c r="D44">
        <v>400</v>
      </c>
      <c r="E44" s="17">
        <v>25</v>
      </c>
      <c r="F44">
        <v>480</v>
      </c>
      <c r="G44" s="13">
        <v>7</v>
      </c>
    </row>
    <row r="45" spans="1:7" x14ac:dyDescent="0.25">
      <c r="A45">
        <v>4000</v>
      </c>
      <c r="B45" s="7">
        <v>4000</v>
      </c>
      <c r="C45">
        <v>-500</v>
      </c>
      <c r="D45">
        <v>500</v>
      </c>
      <c r="E45" s="17">
        <v>32.5</v>
      </c>
      <c r="F45">
        <v>460</v>
      </c>
      <c r="G45" s="13">
        <v>7</v>
      </c>
    </row>
    <row r="46" spans="1:7" x14ac:dyDescent="0.25">
      <c r="A46">
        <v>5000</v>
      </c>
      <c r="B46" s="7">
        <v>4000</v>
      </c>
      <c r="C46">
        <v>-750</v>
      </c>
      <c r="D46">
        <v>500</v>
      </c>
      <c r="E46" s="17">
        <v>40</v>
      </c>
      <c r="F46">
        <v>450</v>
      </c>
      <c r="G46" s="13">
        <v>8</v>
      </c>
    </row>
    <row r="47" spans="1:7" x14ac:dyDescent="0.25">
      <c r="A47">
        <v>6000</v>
      </c>
      <c r="B47" s="7">
        <v>4000</v>
      </c>
      <c r="C47">
        <v>-1000</v>
      </c>
      <c r="D47">
        <v>400</v>
      </c>
      <c r="E47" s="17">
        <v>47.5</v>
      </c>
      <c r="F47">
        <v>450</v>
      </c>
      <c r="G47" s="13">
        <v>8</v>
      </c>
    </row>
    <row r="48" spans="1:7" x14ac:dyDescent="0.25">
      <c r="A48">
        <v>7000</v>
      </c>
      <c r="B48" s="7">
        <v>4000</v>
      </c>
      <c r="C48">
        <v>-1250</v>
      </c>
      <c r="D48">
        <v>300</v>
      </c>
      <c r="E48" s="17">
        <v>55</v>
      </c>
      <c r="F48">
        <v>460</v>
      </c>
      <c r="G48" s="13">
        <v>7</v>
      </c>
    </row>
    <row r="49" spans="1:7" x14ac:dyDescent="0.25">
      <c r="A49">
        <v>8000</v>
      </c>
      <c r="B49" s="7">
        <v>4000</v>
      </c>
      <c r="C49">
        <v>-1500</v>
      </c>
      <c r="D49">
        <v>200</v>
      </c>
      <c r="E49" s="17">
        <v>62.5</v>
      </c>
      <c r="F49">
        <v>480</v>
      </c>
      <c r="G49" s="13">
        <v>7</v>
      </c>
    </row>
    <row r="50" spans="1:7" x14ac:dyDescent="0.25">
      <c r="A50">
        <v>9000</v>
      </c>
      <c r="B50" s="7">
        <v>4000</v>
      </c>
      <c r="C50">
        <v>-1750</v>
      </c>
      <c r="D50">
        <v>100</v>
      </c>
      <c r="E50" s="17">
        <v>70</v>
      </c>
      <c r="F50">
        <v>490</v>
      </c>
      <c r="G50" s="13">
        <v>8</v>
      </c>
    </row>
    <row r="51" spans="1:7" x14ac:dyDescent="0.25">
      <c r="A51">
        <v>10000</v>
      </c>
      <c r="B51" s="7">
        <v>4000</v>
      </c>
      <c r="C51">
        <v>-2000</v>
      </c>
      <c r="D51">
        <v>0</v>
      </c>
      <c r="E51" s="17">
        <v>77.5</v>
      </c>
      <c r="F51">
        <v>500</v>
      </c>
      <c r="G51" s="13">
        <v>8</v>
      </c>
    </row>
    <row r="52" spans="1:7" x14ac:dyDescent="0.25">
      <c r="A52">
        <v>1000</v>
      </c>
      <c r="B52" s="7">
        <v>5000</v>
      </c>
      <c r="C52">
        <v>250</v>
      </c>
      <c r="D52">
        <v>200</v>
      </c>
      <c r="E52" s="17">
        <v>10</v>
      </c>
      <c r="F52">
        <v>520</v>
      </c>
      <c r="G52" s="13">
        <v>5</v>
      </c>
    </row>
    <row r="53" spans="1:7" x14ac:dyDescent="0.25">
      <c r="A53">
        <v>2000</v>
      </c>
      <c r="B53" s="7">
        <v>5000</v>
      </c>
      <c r="C53">
        <v>0</v>
      </c>
      <c r="D53">
        <v>300</v>
      </c>
      <c r="E53" s="17">
        <v>17.5</v>
      </c>
      <c r="F53">
        <v>500</v>
      </c>
      <c r="G53" s="13">
        <v>6</v>
      </c>
    </row>
    <row r="54" spans="1:7" x14ac:dyDescent="0.25">
      <c r="A54">
        <v>3000</v>
      </c>
      <c r="B54" s="7">
        <v>5000</v>
      </c>
      <c r="C54">
        <v>-250</v>
      </c>
      <c r="D54">
        <v>400</v>
      </c>
      <c r="E54" s="17">
        <v>25</v>
      </c>
      <c r="F54">
        <v>480</v>
      </c>
      <c r="G54" s="13">
        <v>7</v>
      </c>
    </row>
    <row r="55" spans="1:7" x14ac:dyDescent="0.25">
      <c r="A55">
        <v>4000</v>
      </c>
      <c r="B55" s="7">
        <v>5000</v>
      </c>
      <c r="C55">
        <v>-500</v>
      </c>
      <c r="D55">
        <v>500</v>
      </c>
      <c r="E55" s="17">
        <v>32.5</v>
      </c>
      <c r="F55">
        <v>460</v>
      </c>
      <c r="G55" s="13">
        <v>7</v>
      </c>
    </row>
    <row r="56" spans="1:7" x14ac:dyDescent="0.25">
      <c r="A56">
        <v>5000</v>
      </c>
      <c r="B56" s="7">
        <v>5000</v>
      </c>
      <c r="C56">
        <v>-750</v>
      </c>
      <c r="D56">
        <v>500</v>
      </c>
      <c r="E56" s="17">
        <v>40</v>
      </c>
      <c r="F56">
        <v>450</v>
      </c>
      <c r="G56" s="13">
        <v>8</v>
      </c>
    </row>
    <row r="57" spans="1:7" x14ac:dyDescent="0.25">
      <c r="A57">
        <v>6000</v>
      </c>
      <c r="B57" s="7">
        <v>5000</v>
      </c>
      <c r="C57">
        <v>-1000</v>
      </c>
      <c r="D57">
        <v>400</v>
      </c>
      <c r="E57" s="17">
        <v>47.5</v>
      </c>
      <c r="F57">
        <v>450</v>
      </c>
      <c r="G57" s="13">
        <v>8</v>
      </c>
    </row>
    <row r="58" spans="1:7" x14ac:dyDescent="0.25">
      <c r="A58">
        <v>7000</v>
      </c>
      <c r="B58" s="7">
        <v>5000</v>
      </c>
      <c r="C58">
        <v>-1250</v>
      </c>
      <c r="D58">
        <v>300</v>
      </c>
      <c r="E58" s="17">
        <v>55</v>
      </c>
      <c r="F58">
        <v>460</v>
      </c>
      <c r="G58" s="13">
        <v>7</v>
      </c>
    </row>
    <row r="59" spans="1:7" x14ac:dyDescent="0.25">
      <c r="A59">
        <v>8000</v>
      </c>
      <c r="B59" s="7">
        <v>5000</v>
      </c>
      <c r="C59">
        <v>-1500</v>
      </c>
      <c r="D59">
        <v>200</v>
      </c>
      <c r="E59" s="17">
        <v>62.5</v>
      </c>
      <c r="F59">
        <v>480</v>
      </c>
      <c r="G59" s="13">
        <v>7</v>
      </c>
    </row>
    <row r="60" spans="1:7" x14ac:dyDescent="0.25">
      <c r="A60">
        <v>9000</v>
      </c>
      <c r="B60" s="7">
        <v>5000</v>
      </c>
      <c r="C60">
        <v>-1750</v>
      </c>
      <c r="D60">
        <v>100</v>
      </c>
      <c r="E60" s="17">
        <v>70</v>
      </c>
      <c r="F60">
        <v>490</v>
      </c>
      <c r="G60" s="13">
        <v>8</v>
      </c>
    </row>
    <row r="61" spans="1:7" x14ac:dyDescent="0.25">
      <c r="A61">
        <v>10000</v>
      </c>
      <c r="B61" s="7">
        <v>5000</v>
      </c>
      <c r="C61">
        <v>-2000</v>
      </c>
      <c r="D61">
        <v>0</v>
      </c>
      <c r="E61" s="17">
        <v>77.5</v>
      </c>
      <c r="F61">
        <v>500</v>
      </c>
      <c r="G61" s="13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D23D-A47A-4EC2-841E-789429862175}">
  <dimension ref="A1:E11"/>
  <sheetViews>
    <sheetView workbookViewId="0">
      <selection activeCell="D2" sqref="D2:E11"/>
    </sheetView>
  </sheetViews>
  <sheetFormatPr defaultRowHeight="15" x14ac:dyDescent="0.25"/>
  <sheetData>
    <row r="1" spans="1:5" x14ac:dyDescent="0.25">
      <c r="A1" t="s">
        <v>2</v>
      </c>
      <c r="B1">
        <v>0.03</v>
      </c>
      <c r="D1" t="s">
        <v>3</v>
      </c>
      <c r="E1" t="s">
        <v>4</v>
      </c>
    </row>
    <row r="2" spans="1:5" x14ac:dyDescent="0.25">
      <c r="A2" t="s">
        <v>5</v>
      </c>
      <c r="B2">
        <v>10</v>
      </c>
      <c r="D2">
        <v>250</v>
      </c>
      <c r="E2" s="2">
        <f>B2</f>
        <v>10</v>
      </c>
    </row>
    <row r="3" spans="1:5" x14ac:dyDescent="0.25">
      <c r="D3">
        <v>0</v>
      </c>
      <c r="E3" s="2">
        <f>(D2-D3)*$B$1+$B$2</f>
        <v>17.5</v>
      </c>
    </row>
    <row r="4" spans="1:5" x14ac:dyDescent="0.25">
      <c r="D4">
        <v>-250</v>
      </c>
      <c r="E4" s="2">
        <f>(D3-D4)*$B$1+E3</f>
        <v>25</v>
      </c>
    </row>
    <row r="5" spans="1:5" x14ac:dyDescent="0.25">
      <c r="D5">
        <v>-500</v>
      </c>
      <c r="E5" s="2">
        <f t="shared" ref="E5:E10" si="0">(D4-D5)*$B$1+E4</f>
        <v>32.5</v>
      </c>
    </row>
    <row r="6" spans="1:5" x14ac:dyDescent="0.25">
      <c r="D6">
        <v>-750</v>
      </c>
      <c r="E6" s="2">
        <f t="shared" si="0"/>
        <v>40</v>
      </c>
    </row>
    <row r="7" spans="1:5" x14ac:dyDescent="0.25">
      <c r="D7">
        <v>-1000</v>
      </c>
      <c r="E7" s="2">
        <f t="shared" si="0"/>
        <v>47.5</v>
      </c>
    </row>
    <row r="8" spans="1:5" x14ac:dyDescent="0.25">
      <c r="D8">
        <v>-1250</v>
      </c>
      <c r="E8" s="2">
        <f t="shared" si="0"/>
        <v>55</v>
      </c>
    </row>
    <row r="9" spans="1:5" x14ac:dyDescent="0.25">
      <c r="D9">
        <v>-1500</v>
      </c>
      <c r="E9" s="2">
        <f t="shared" si="0"/>
        <v>62.5</v>
      </c>
    </row>
    <row r="10" spans="1:5" x14ac:dyDescent="0.25">
      <c r="D10">
        <v>-1750</v>
      </c>
      <c r="E10" s="2">
        <f t="shared" si="0"/>
        <v>70</v>
      </c>
    </row>
    <row r="11" spans="1:5" x14ac:dyDescent="0.25">
      <c r="D11">
        <v>-2000</v>
      </c>
      <c r="E11" s="2">
        <f>(D10-D11)*$B$1+E10</f>
        <v>77.5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Excel4HIP</vt:lpstr>
      <vt:lpstr>test_dataset</vt:lpstr>
      <vt:lpstr>reference geothermal gradient</vt:lpstr>
    </vt:vector>
  </TitlesOfParts>
  <Company>GFZ German Research Centre for Geosciences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Judith Bott</dc:creator>
  <cp:lastModifiedBy>Judith Bott</cp:lastModifiedBy>
  <dcterms:created xsi:type="dcterms:W3CDTF">2022-04-25T12:44:42Z</dcterms:created>
  <dcterms:modified xsi:type="dcterms:W3CDTF">2022-05-09T09:58:09Z</dcterms:modified>
</cp:coreProperties>
</file>